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1"/>
  <workbookPr/>
  <mc:AlternateContent xmlns:mc="http://schemas.openxmlformats.org/markup-compatibility/2006">
    <mc:Choice Requires="x15">
      <x15ac:absPath xmlns:x15ac="http://schemas.microsoft.com/office/spreadsheetml/2010/11/ac" url="C:\Users\311\Desktop\"/>
    </mc:Choice>
  </mc:AlternateContent>
  <xr:revisionPtr revIDLastSave="0" documentId="8_{B0EB7548-6852-441B-BAF6-0246BA576595}" xr6:coauthVersionLast="36" xr6:coauthVersionMax="36" xr10:uidLastSave="{00000000-0000-0000-0000-000000000000}"/>
  <bookViews>
    <workbookView xWindow="0" yWindow="0" windowWidth="16000" windowHeight="5130" xr2:uid="{00000000-000D-0000-FFFF-FFFF00000000}"/>
  </bookViews>
  <sheets>
    <sheet name="CMI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1" i="1" l="1"/>
  <c r="E80" i="1"/>
  <c r="E79" i="1"/>
  <c r="E78" i="1"/>
  <c r="D81" i="1"/>
  <c r="D80" i="1"/>
  <c r="D79" i="1"/>
  <c r="C81" i="1"/>
  <c r="C80" i="1"/>
  <c r="C79" i="1"/>
  <c r="D55" i="1"/>
  <c r="D53" i="1"/>
  <c r="D52" i="1"/>
  <c r="E52" i="1" s="1"/>
  <c r="E54" i="1"/>
  <c r="D54" i="1"/>
  <c r="C55" i="1"/>
  <c r="C54" i="1"/>
  <c r="C53" i="1"/>
  <c r="E29" i="1"/>
  <c r="E28" i="1"/>
  <c r="E27" i="1"/>
  <c r="E26" i="1"/>
  <c r="D29" i="1"/>
  <c r="D28" i="1"/>
  <c r="D27" i="1"/>
  <c r="D26" i="1"/>
  <c r="C29" i="1"/>
  <c r="C28" i="1"/>
  <c r="C27" i="1"/>
  <c r="E5" i="1"/>
  <c r="D5" i="1"/>
  <c r="C6" i="1"/>
  <c r="C7" i="1" s="1"/>
  <c r="D7" i="1" l="1"/>
  <c r="E7" i="1" s="1"/>
  <c r="D6" i="1"/>
  <c r="E6" i="1" s="1"/>
  <c r="D85" i="1"/>
  <c r="C85" i="1"/>
  <c r="E84" i="1"/>
  <c r="D84" i="1"/>
  <c r="C84" i="1"/>
  <c r="C59" i="1"/>
  <c r="C58" i="1"/>
  <c r="E33" i="1"/>
  <c r="D33" i="1"/>
  <c r="C33" i="1"/>
  <c r="E32" i="1"/>
  <c r="D32" i="1"/>
  <c r="C32" i="1"/>
  <c r="E85" i="1" l="1"/>
  <c r="E86" i="1" s="1"/>
  <c r="E82" i="1" s="1"/>
  <c r="E34" i="1"/>
  <c r="E30" i="1" s="1"/>
  <c r="D34" i="1"/>
  <c r="D30" i="1" s="1"/>
  <c r="D86" i="1"/>
  <c r="D82" i="1" s="1"/>
  <c r="C86" i="1"/>
  <c r="C82" i="1" s="1"/>
  <c r="C34" i="1"/>
  <c r="C30" i="1" s="1"/>
  <c r="C60" i="1"/>
  <c r="C56" i="1" s="1"/>
  <c r="D12" i="1"/>
  <c r="E12" i="1"/>
  <c r="C12" i="1"/>
  <c r="D11" i="1"/>
  <c r="D8" i="1" s="1"/>
  <c r="E11" i="1"/>
  <c r="E8" i="1" s="1"/>
  <c r="C11" i="1"/>
  <c r="C8" i="1" s="1"/>
  <c r="E13" i="1" l="1"/>
  <c r="E9" i="1" s="1"/>
  <c r="D13" i="1"/>
  <c r="D9" i="1" s="1"/>
  <c r="C13" i="1"/>
  <c r="C9" i="1" s="1"/>
  <c r="E53" i="1"/>
  <c r="E58" i="1"/>
  <c r="D58" i="1"/>
  <c r="D59" i="1"/>
  <c r="D60" i="1" l="1"/>
  <c r="D56" i="1" s="1"/>
  <c r="E55" i="1"/>
  <c r="E59" i="1" s="1"/>
  <c r="E60" i="1" s="1"/>
  <c r="E56" i="1" s="1"/>
</calcChain>
</file>

<file path=xl/sharedStrings.xml><?xml version="1.0" encoding="utf-8"?>
<sst xmlns="http://schemas.openxmlformats.org/spreadsheetml/2006/main" count="73" uniqueCount="37">
  <si>
    <t>FINANCIERO</t>
  </si>
  <si>
    <t>NOMBRE DEL INDICADOR</t>
  </si>
  <si>
    <t>MESES</t>
  </si>
  <si>
    <t xml:space="preserve">ENERO </t>
  </si>
  <si>
    <t>FEBRERO</t>
  </si>
  <si>
    <t>MARZO</t>
  </si>
  <si>
    <t>META</t>
  </si>
  <si>
    <t>CONSEGUIDO</t>
  </si>
  <si>
    <t>INDICADOR1</t>
  </si>
  <si>
    <t>INDICADOR2</t>
  </si>
  <si>
    <t>INDICADOR3</t>
  </si>
  <si>
    <t>TOTAL MESES</t>
  </si>
  <si>
    <t>METAS</t>
  </si>
  <si>
    <t>INVERSION</t>
  </si>
  <si>
    <t>VENTA</t>
  </si>
  <si>
    <t>GANANCIA</t>
  </si>
  <si>
    <t>CLIENTES</t>
  </si>
  <si>
    <t>PROCESOS</t>
  </si>
  <si>
    <t>RECURSOS</t>
  </si>
  <si>
    <t>PERSPECTIVA FINANCIERA</t>
  </si>
  <si>
    <t>POTENCIALES</t>
  </si>
  <si>
    <t>CLIENTES NUEVOS</t>
  </si>
  <si>
    <t>ANTIGUOS</t>
  </si>
  <si>
    <t>PERSPECTIVA CLIENTES</t>
  </si>
  <si>
    <t>TECNOLOGIA</t>
  </si>
  <si>
    <t>ADMINISTRACION</t>
  </si>
  <si>
    <t>PRODUCTIVIDAD</t>
  </si>
  <si>
    <t>PERSPECTIVA PROCESOS</t>
  </si>
  <si>
    <t>FORMACION</t>
  </si>
  <si>
    <t>CLIMA LABORAL</t>
  </si>
  <si>
    <t>ASCENSOS</t>
  </si>
  <si>
    <t>PERSPECTIVA RECURSOS</t>
  </si>
  <si>
    <t>PRODUCTOS</t>
  </si>
  <si>
    <t>Montaje de Redes de datos</t>
  </si>
  <si>
    <t>Instalacion de servidores</t>
  </si>
  <si>
    <t>copias de seguridad de la informacion</t>
  </si>
  <si>
    <t xml:space="preserve">de fomacion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</si>
</sst>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rgb="FF9C0006"/>
      <name val="Calibri"/>
      <family val="2"/>
      <scheme val="minor"/>
    </font>
    <font>
      <b/>
      <sz val="14"/>
      <color rgb="FF006100"/>
      <name val="Calibri"/>
      <family val="2"/>
      <scheme val="minor"/>
    </font>
    <font>
      <b/>
      <sz val="14"/>
      <color rgb="FF9C650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rgb="FF9C0006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theme="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rgb="FF3F3F3F"/>
      </left>
      <right/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5" borderId="2" applyNumberFormat="0" applyAlignment="0" applyProtection="0"/>
  </cellStyleXfs>
  <cellXfs count="28">
    <xf numFmtId="0" fontId="0" fillId="0" borderId="0" xfId="0"/>
    <xf numFmtId="0" fontId="0" fillId="0" borderId="1" xfId="0" applyBorder="1"/>
    <xf numFmtId="0" fontId="2" fillId="0" borderId="1" xfId="0" applyFont="1" applyBorder="1"/>
    <xf numFmtId="1" fontId="0" fillId="0" borderId="1" xfId="0" applyNumberFormat="1" applyBorder="1"/>
    <xf numFmtId="0" fontId="2" fillId="0" borderId="1" xfId="0" applyNumberFormat="1" applyFont="1" applyBorder="1"/>
    <xf numFmtId="9" fontId="0" fillId="0" borderId="1" xfId="1" applyFont="1" applyBorder="1"/>
    <xf numFmtId="9" fontId="0" fillId="0" borderId="0" xfId="1" applyFont="1"/>
    <xf numFmtId="1" fontId="0" fillId="0" borderId="0" xfId="0" applyNumberFormat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7" fillId="3" borderId="0" xfId="3" applyFont="1" applyAlignment="1">
      <alignment horizontal="center"/>
    </xf>
    <xf numFmtId="0" fontId="9" fillId="4" borderId="0" xfId="4" applyFont="1" applyAlignment="1">
      <alignment horizontal="center"/>
    </xf>
    <xf numFmtId="0" fontId="5" fillId="4" borderId="3" xfId="4" applyBorder="1" applyAlignment="1">
      <alignment horizontal="center"/>
    </xf>
    <xf numFmtId="0" fontId="5" fillId="4" borderId="5" xfId="4" applyBorder="1" applyAlignment="1">
      <alignment horizontal="center"/>
    </xf>
    <xf numFmtId="0" fontId="5" fillId="4" borderId="4" xfId="4" applyBorder="1" applyAlignment="1">
      <alignment horizontal="center"/>
    </xf>
    <xf numFmtId="0" fontId="6" fillId="5" borderId="2" xfId="5" applyAlignment="1">
      <alignment horizontal="center"/>
    </xf>
    <xf numFmtId="0" fontId="3" fillId="2" borderId="1" xfId="2" applyBorder="1" applyAlignment="1">
      <alignment horizontal="center"/>
    </xf>
    <xf numFmtId="0" fontId="8" fillId="2" borderId="0" xfId="2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1" fillId="6" borderId="1" xfId="3" applyFont="1" applyFill="1" applyBorder="1" applyAlignment="1">
      <alignment horizontal="center"/>
    </xf>
    <xf numFmtId="9" fontId="0" fillId="0" borderId="1" xfId="0" applyNumberFormat="1" applyBorder="1"/>
    <xf numFmtId="0" fontId="10" fillId="5" borderId="6" xfId="5" applyFont="1" applyBorder="1" applyAlignment="1">
      <alignment horizontal="center"/>
    </xf>
    <xf numFmtId="0" fontId="10" fillId="5" borderId="0" xfId="5" applyFont="1" applyBorder="1" applyAlignment="1">
      <alignment horizontal="center"/>
    </xf>
  </cellXfs>
  <cellStyles count="6">
    <cellStyle name="Bueno" xfId="2" builtinId="26"/>
    <cellStyle name="Celda de comprobación" xfId="5" builtinId="23"/>
    <cellStyle name="Incorrecto" xfId="3" builtinId="27"/>
    <cellStyle name="Neutral" xfId="4" builtinId="2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3.0555555555555555E-2"/>
          <c:y val="0.16655110819480898"/>
          <c:w val="0.93888888888888888"/>
          <c:h val="0.698271726450860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CMI!$C$3:$C$4</c:f>
              <c:strCache>
                <c:ptCount val="2"/>
                <c:pt idx="0">
                  <c:v>INDICADOR1</c:v>
                </c:pt>
                <c:pt idx="1">
                  <c:v>INVERSION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CMI!$C$5:$C$9</c:f>
              <c:numCache>
                <c:formatCode>General</c:formatCode>
                <c:ptCount val="5"/>
                <c:pt idx="0" formatCode="0">
                  <c:v>20000</c:v>
                </c:pt>
                <c:pt idx="1">
                  <c:v>22000</c:v>
                </c:pt>
                <c:pt idx="2">
                  <c:v>18700</c:v>
                </c:pt>
                <c:pt idx="3">
                  <c:v>91050</c:v>
                </c:pt>
                <c:pt idx="4" formatCode="0%">
                  <c:v>0.66666666666666674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A6-4FE9-94CD-985AC984DBB1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97529215"/>
        <c:axId val="1259422591"/>
      </c:barChart>
      <c:catAx>
        <c:axId val="1297529215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59422591"/>
        <c:crosses val="autoZero"/>
        <c:auto val="1"/>
        <c:lblAlgn val="ctr"/>
        <c:lblOffset val="100"/>
        <c:noMultiLvlLbl val="0"/>
      </c:catAx>
      <c:valAx>
        <c:axId val="1259422591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12975292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6.1111111111111109E-2"/>
          <c:y val="0.1711807378244386"/>
          <c:w val="0.93888888888888888"/>
          <c:h val="0.698271726450860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CMI!$D$3:$D$4</c:f>
              <c:strCache>
                <c:ptCount val="2"/>
                <c:pt idx="0">
                  <c:v>INDICADOR2</c:v>
                </c:pt>
                <c:pt idx="1">
                  <c:v>VENTA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CMI!$D$5:$D$9</c:f>
              <c:numCache>
                <c:formatCode>General</c:formatCode>
                <c:ptCount val="5"/>
                <c:pt idx="0">
                  <c:v>30000</c:v>
                </c:pt>
                <c:pt idx="1">
                  <c:v>33000</c:v>
                </c:pt>
                <c:pt idx="2">
                  <c:v>28050</c:v>
                </c:pt>
                <c:pt idx="3">
                  <c:v>118365</c:v>
                </c:pt>
                <c:pt idx="4" formatCode="0%">
                  <c:v>0.76923076923076916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7F-4542-A259-404CC7B15C16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92008799"/>
        <c:axId val="1259425919"/>
      </c:barChart>
      <c:catAx>
        <c:axId val="1292008799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59425919"/>
        <c:crosses val="autoZero"/>
        <c:auto val="1"/>
        <c:lblAlgn val="ctr"/>
        <c:lblOffset val="100"/>
        <c:noMultiLvlLbl val="0"/>
      </c:catAx>
      <c:valAx>
        <c:axId val="1259425919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129200879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CMI!$E$3:$E$4</c:f>
              <c:strCache>
                <c:ptCount val="2"/>
                <c:pt idx="0">
                  <c:v>INDICADOR3</c:v>
                </c:pt>
                <c:pt idx="1">
                  <c:v>GANANCIA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CMI!$E$5:$E$9</c:f>
              <c:numCache>
                <c:formatCode>General</c:formatCode>
                <c:ptCount val="5"/>
                <c:pt idx="0">
                  <c:v>55000</c:v>
                </c:pt>
                <c:pt idx="1">
                  <c:v>60500</c:v>
                </c:pt>
                <c:pt idx="2">
                  <c:v>51425</c:v>
                </c:pt>
                <c:pt idx="3">
                  <c:v>186956</c:v>
                </c:pt>
                <c:pt idx="4" formatCode="0%">
                  <c:v>0.8928571428571429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AE-4DD2-AC42-72057736F2C6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60615007"/>
        <c:axId val="1291482431"/>
      </c:barChart>
      <c:catAx>
        <c:axId val="1260615007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91482431"/>
        <c:crosses val="autoZero"/>
        <c:auto val="1"/>
        <c:lblAlgn val="ctr"/>
        <c:lblOffset val="100"/>
        <c:noMultiLvlLbl val="0"/>
      </c:catAx>
      <c:valAx>
        <c:axId val="1291482431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12606150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CMI!$C$24:$C$25</c:f>
              <c:strCache>
                <c:ptCount val="2"/>
                <c:pt idx="0">
                  <c:v>INDICADOR1</c:v>
                </c:pt>
                <c:pt idx="1">
                  <c:v>ANTIGUOS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CMI!$C$26:$C$30</c:f>
              <c:numCache>
                <c:formatCode>0</c:formatCode>
                <c:ptCount val="5"/>
                <c:pt idx="0">
                  <c:v>45</c:v>
                </c:pt>
                <c:pt idx="1">
                  <c:v>47.25</c:v>
                </c:pt>
                <c:pt idx="2">
                  <c:v>49.612499999999997</c:v>
                </c:pt>
                <c:pt idx="3">
                  <c:v>148.955625</c:v>
                </c:pt>
                <c:pt idx="4" formatCode="0%">
                  <c:v>0.95238095238095255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2F-45F1-A4C7-2D8118F58BC1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426392559"/>
        <c:axId val="1253835263"/>
      </c:barChart>
      <c:catAx>
        <c:axId val="1426392559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53835263"/>
        <c:crosses val="autoZero"/>
        <c:auto val="1"/>
        <c:lblAlgn val="ctr"/>
        <c:lblOffset val="100"/>
        <c:noMultiLvlLbl val="0"/>
      </c:catAx>
      <c:valAx>
        <c:axId val="1253835263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14263925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CMI!$D$24:$D$25</c:f>
              <c:strCache>
                <c:ptCount val="2"/>
                <c:pt idx="0">
                  <c:v>INDICADOR2</c:v>
                </c:pt>
                <c:pt idx="1">
                  <c:v>POTENCIALES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CMI!$D$26:$D$30</c:f>
              <c:numCache>
                <c:formatCode>0</c:formatCode>
                <c:ptCount val="5"/>
                <c:pt idx="0">
                  <c:v>49.5</c:v>
                </c:pt>
                <c:pt idx="1">
                  <c:v>42.524999999999999</c:v>
                </c:pt>
                <c:pt idx="2">
                  <c:v>54.573749999999997</c:v>
                </c:pt>
                <c:pt idx="3">
                  <c:v>161.25862499999999</c:v>
                </c:pt>
                <c:pt idx="4" formatCode="0%">
                  <c:v>0.90909090909090906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B0-4065-A7DC-71ECAA0DC23C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61218351"/>
        <c:axId val="1296370207"/>
      </c:barChart>
      <c:catAx>
        <c:axId val="1261218351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96370207"/>
        <c:crosses val="autoZero"/>
        <c:auto val="1"/>
        <c:lblAlgn val="ctr"/>
        <c:lblOffset val="100"/>
        <c:noMultiLvlLbl val="0"/>
      </c:catAx>
      <c:valAx>
        <c:axId val="1296370207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126121835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CMI!$E$24:$E$25</c:f>
              <c:strCache>
                <c:ptCount val="2"/>
                <c:pt idx="0">
                  <c:v>INDICADOR3</c:v>
                </c:pt>
                <c:pt idx="1">
                  <c:v>CLIENTES NUEVOS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CMI!$E$26:$E$30</c:f>
              <c:numCache>
                <c:formatCode>0</c:formatCode>
                <c:ptCount val="5"/>
                <c:pt idx="0">
                  <c:v>34.65</c:v>
                </c:pt>
                <c:pt idx="1">
                  <c:v>29.767499999999998</c:v>
                </c:pt>
                <c:pt idx="2">
                  <c:v>38.201625</c:v>
                </c:pt>
                <c:pt idx="3">
                  <c:v>133.40486249999998</c:v>
                </c:pt>
                <c:pt idx="4" formatCode="0%">
                  <c:v>0.76923076923076938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44-47E6-A682-6664AF554D35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426392559"/>
        <c:axId val="1259423007"/>
      </c:barChart>
      <c:catAx>
        <c:axId val="1426392559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59423007"/>
        <c:crosses val="autoZero"/>
        <c:auto val="1"/>
        <c:lblAlgn val="ctr"/>
        <c:lblOffset val="100"/>
        <c:noMultiLvlLbl val="0"/>
      </c:catAx>
      <c:valAx>
        <c:axId val="1259423007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14263925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17939566929133854"/>
          <c:y val="1.38888888888888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CMI!$C$50:$C$51</c:f>
              <c:strCache>
                <c:ptCount val="2"/>
                <c:pt idx="0">
                  <c:v>INDICADOR1</c:v>
                </c:pt>
                <c:pt idx="1">
                  <c:v>PRODUCTIVIDAD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CMI!$C$52:$C$56</c:f>
              <c:numCache>
                <c:formatCode>0</c:formatCode>
                <c:ptCount val="5"/>
                <c:pt idx="0">
                  <c:v>95</c:v>
                </c:pt>
                <c:pt idx="1">
                  <c:v>104.5</c:v>
                </c:pt>
                <c:pt idx="2">
                  <c:v>114.95</c:v>
                </c:pt>
                <c:pt idx="3">
                  <c:v>345.89499999999998</c:v>
                </c:pt>
                <c:pt idx="4" formatCode="0%">
                  <c:v>0.90909090909090917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F9D-4523-A8A7-47EBFD8943EE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60613007"/>
        <c:axId val="1259419679"/>
      </c:barChart>
      <c:catAx>
        <c:axId val="1260613007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59419679"/>
        <c:crosses val="autoZero"/>
        <c:auto val="1"/>
        <c:lblAlgn val="ctr"/>
        <c:lblOffset val="100"/>
        <c:noMultiLvlLbl val="0"/>
      </c:catAx>
      <c:valAx>
        <c:axId val="1259419679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12606130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CMI!$D$50:$D$51</c:f>
              <c:strCache>
                <c:ptCount val="2"/>
                <c:pt idx="0">
                  <c:v>INDICADOR2</c:v>
                </c:pt>
                <c:pt idx="1">
                  <c:v>TECNOLOGIA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CMI!$D$52:$D$56</c:f>
              <c:numCache>
                <c:formatCode>0</c:formatCode>
                <c:ptCount val="5"/>
                <c:pt idx="0">
                  <c:v>123.5</c:v>
                </c:pt>
                <c:pt idx="1">
                  <c:v>135.85</c:v>
                </c:pt>
                <c:pt idx="2">
                  <c:v>149.435</c:v>
                </c:pt>
                <c:pt idx="3">
                  <c:v>531.42050000000006</c:v>
                </c:pt>
                <c:pt idx="4" formatCode="0%">
                  <c:v>0.76923076923076916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A5-4D9D-927C-75C035774BC2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99764975"/>
        <c:axId val="1253836511"/>
      </c:barChart>
      <c:catAx>
        <c:axId val="1299764975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53836511"/>
        <c:crosses val="autoZero"/>
        <c:auto val="1"/>
        <c:lblAlgn val="ctr"/>
        <c:lblOffset val="100"/>
        <c:noMultiLvlLbl val="0"/>
      </c:catAx>
      <c:valAx>
        <c:axId val="1253836511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129976497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CMI!$E$50:$E$51</c:f>
              <c:strCache>
                <c:ptCount val="2"/>
                <c:pt idx="0">
                  <c:v>INDICADOR3</c:v>
                </c:pt>
                <c:pt idx="1">
                  <c:v>ADMINISTRACION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CMI!$E$52:$E$56</c:f>
              <c:numCache>
                <c:formatCode>0</c:formatCode>
                <c:ptCount val="5"/>
                <c:pt idx="0">
                  <c:v>86.45</c:v>
                </c:pt>
                <c:pt idx="1">
                  <c:v>95.094999999999999</c:v>
                </c:pt>
                <c:pt idx="2">
                  <c:v>104.6045</c:v>
                </c:pt>
                <c:pt idx="3">
                  <c:v>371.99435</c:v>
                </c:pt>
                <c:pt idx="4" formatCode="0%">
                  <c:v>0.76923076923076916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18-47D7-9DB4-97677954ECD5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417844095"/>
        <c:axId val="1259427055"/>
      </c:barChart>
      <c:catAx>
        <c:axId val="1417844095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59427055"/>
        <c:crosses val="autoZero"/>
        <c:auto val="1"/>
        <c:lblAlgn val="ctr"/>
        <c:lblOffset val="100"/>
        <c:noMultiLvlLbl val="0"/>
      </c:catAx>
      <c:valAx>
        <c:axId val="1259427055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14178440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CMI!$C$76:$C$77</c:f>
              <c:strCache>
                <c:ptCount val="2"/>
                <c:pt idx="0">
                  <c:v>INDICADOR1</c:v>
                </c:pt>
                <c:pt idx="1">
                  <c:v>FORMACION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CMI!$C$78:$C$82</c:f>
              <c:numCache>
                <c:formatCode>0</c:formatCode>
                <c:ptCount val="5"/>
                <c:pt idx="0">
                  <c:v>30</c:v>
                </c:pt>
                <c:pt idx="1">
                  <c:v>33</c:v>
                </c:pt>
                <c:pt idx="2">
                  <c:v>36.299999999999997</c:v>
                </c:pt>
                <c:pt idx="3">
                  <c:v>109.22999999999999</c:v>
                </c:pt>
                <c:pt idx="4" formatCode="0%">
                  <c:v>0.90909090909090917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93-43CD-8ADE-E78A839FA5DF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417841695"/>
        <c:axId val="1145895023"/>
      </c:barChart>
      <c:catAx>
        <c:axId val="1417841695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45895023"/>
        <c:crosses val="autoZero"/>
        <c:auto val="1"/>
        <c:lblAlgn val="ctr"/>
        <c:lblOffset val="100"/>
        <c:noMultiLvlLbl val="0"/>
      </c:catAx>
      <c:valAx>
        <c:axId val="1145895023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14178416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CMI!$D$77</c:f>
              <c:strCache>
                <c:ptCount val="1"/>
                <c:pt idx="0">
                  <c:v>CLIMA LABORAL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CMI!$D$78:$D$82</c:f>
              <c:numCache>
                <c:formatCode>0</c:formatCode>
                <c:ptCount val="5"/>
                <c:pt idx="0" formatCode="General">
                  <c:v>95</c:v>
                </c:pt>
                <c:pt idx="1">
                  <c:v>96.9</c:v>
                </c:pt>
                <c:pt idx="2">
                  <c:v>98.838000000000008</c:v>
                </c:pt>
                <c:pt idx="3">
                  <c:v>296.55275999999998</c:v>
                </c:pt>
                <c:pt idx="4" formatCode="0%">
                  <c:v>0.98039215686274517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4F-4A47-9C28-C5E6BD7151C2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99765775"/>
        <c:axId val="1291481599"/>
      </c:barChart>
      <c:catAx>
        <c:axId val="1299765775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91481599"/>
        <c:crosses val="autoZero"/>
        <c:auto val="1"/>
        <c:lblAlgn val="ctr"/>
        <c:lblOffset val="100"/>
        <c:noMultiLvlLbl val="0"/>
      </c:catAx>
      <c:valAx>
        <c:axId val="1291481599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129976577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CMI!$E$76:$E$77</c:f>
              <c:strCache>
                <c:ptCount val="2"/>
                <c:pt idx="0">
                  <c:v>INDICADOR3</c:v>
                </c:pt>
                <c:pt idx="1">
                  <c:v>ASCENSOS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CMI!$E$78:$E$82</c:f>
              <c:numCache>
                <c:formatCode>0</c:formatCode>
                <c:ptCount val="5"/>
                <c:pt idx="0">
                  <c:v>33.6</c:v>
                </c:pt>
                <c:pt idx="1">
                  <c:v>36.96</c:v>
                </c:pt>
                <c:pt idx="2">
                  <c:v>40.655999999999999</c:v>
                </c:pt>
                <c:pt idx="3">
                  <c:v>124.56192000000001</c:v>
                </c:pt>
                <c:pt idx="4" formatCode="0%">
                  <c:v>0.89285714285714279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E5-4113-98DC-2938BDDA8150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417849295"/>
        <c:axId val="1145895023"/>
      </c:barChart>
      <c:catAx>
        <c:axId val="1417849295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45895023"/>
        <c:crosses val="autoZero"/>
        <c:auto val="1"/>
        <c:lblAlgn val="ctr"/>
        <c:lblOffset val="100"/>
        <c:noMultiLvlLbl val="0"/>
      </c:catAx>
      <c:valAx>
        <c:axId val="1145895023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14178492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9439</xdr:colOff>
      <xdr:row>2</xdr:row>
      <xdr:rowOff>18535</xdr:rowOff>
    </xdr:from>
    <xdr:to>
      <xdr:col>11</xdr:col>
      <xdr:colOff>686487</xdr:colOff>
      <xdr:row>16</xdr:row>
      <xdr:rowOff>51487</xdr:rowOff>
    </xdr:to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0EB5592C-688B-4B7A-8EBE-D002AD556F8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8581</xdr:colOff>
      <xdr:row>16</xdr:row>
      <xdr:rowOff>94392</xdr:rowOff>
    </xdr:from>
    <xdr:to>
      <xdr:col>11</xdr:col>
      <xdr:colOff>635000</xdr:colOff>
      <xdr:row>20</xdr:row>
      <xdr:rowOff>163041</xdr:rowOff>
    </xdr:to>
    <xdr:sp macro="" textlink="">
      <xdr:nvSpPr>
        <xdr:cNvPr id="4" name="Rectángulo: esquinas redondeadas 3">
          <a:extLst>
            <a:ext uri="{FF2B5EF4-FFF2-40B4-BE49-F238E27FC236}">
              <a16:creationId xmlns:a16="http://schemas.microsoft.com/office/drawing/2014/main" id="{7A472E3E-0A75-49F0-B4BF-CE5221443357}"/>
            </a:ext>
          </a:extLst>
        </xdr:cNvPr>
        <xdr:cNvSpPr/>
      </xdr:nvSpPr>
      <xdr:spPr>
        <a:xfrm>
          <a:off x="6358581" y="3096210"/>
          <a:ext cx="4450851" cy="819104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 pocentaje conseguido en el indicador de inversion  67% ,  demuestra que debemos seguir invirtiendo aproximadamente 33% para  poder obtener libertad financiera.</a:t>
          </a:r>
          <a:endParaRPr lang="es-CO" sz="1100"/>
        </a:p>
      </xdr:txBody>
    </xdr:sp>
    <xdr:clientData/>
  </xdr:twoCellAnchor>
  <xdr:twoCellAnchor>
    <xdr:from>
      <xdr:col>11</xdr:col>
      <xdr:colOff>737465</xdr:colOff>
      <xdr:row>2</xdr:row>
      <xdr:rowOff>13856</xdr:rowOff>
    </xdr:from>
    <xdr:to>
      <xdr:col>17</xdr:col>
      <xdr:colOff>533977</xdr:colOff>
      <xdr:row>16</xdr:row>
      <xdr:rowOff>72159</xdr:rowOff>
    </xdr:to>
    <xdr:graphicFrame macro="">
      <xdr:nvGraphicFramePr>
        <xdr:cNvPr id="5" name="Gráfico 1">
          <a:extLst>
            <a:ext uri="{FF2B5EF4-FFF2-40B4-BE49-F238E27FC236}">
              <a16:creationId xmlns:a16="http://schemas.microsoft.com/office/drawing/2014/main" id="{8365B0A1-7337-47E0-B002-189A9984448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12</xdr:col>
      <xdr:colOff>16663</xdr:colOff>
      <xdr:row>16</xdr:row>
      <xdr:rowOff>73610</xdr:rowOff>
    </xdr:from>
    <xdr:to>
      <xdr:col>17</xdr:col>
      <xdr:colOff>508000</xdr:colOff>
      <xdr:row>20</xdr:row>
      <xdr:rowOff>142259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id="{20648349-6AE5-4A24-B24C-93BDD18803C7}"/>
            </a:ext>
          </a:extLst>
        </xdr:cNvPr>
        <xdr:cNvSpPr/>
      </xdr:nvSpPr>
      <xdr:spPr>
        <a:xfrm>
          <a:off x="10964063" y="3121610"/>
          <a:ext cx="4301337" cy="830649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indicador de ventas alcanzó un porcentaje del 77% , indicando que podemos seguir avanzando y proyectarnos al 23% restante.</a:t>
          </a:r>
          <a:endParaRPr lang="es-CO" sz="1100"/>
        </a:p>
      </xdr:txBody>
    </xdr:sp>
    <xdr:clientData/>
  </xdr:twoCellAnchor>
  <xdr:twoCellAnchor>
    <xdr:from>
      <xdr:col>17</xdr:col>
      <xdr:colOff>575956</xdr:colOff>
      <xdr:row>1</xdr:row>
      <xdr:rowOff>167105</xdr:rowOff>
    </xdr:from>
    <xdr:to>
      <xdr:col>23</xdr:col>
      <xdr:colOff>602693</xdr:colOff>
      <xdr:row>16</xdr:row>
      <xdr:rowOff>68402</xdr:rowOff>
    </xdr:to>
    <xdr:graphicFrame macro="">
      <xdr:nvGraphicFramePr>
        <xdr:cNvPr id="7" name="Gráfico 1">
          <a:extLst>
            <a:ext uri="{FF2B5EF4-FFF2-40B4-BE49-F238E27FC236}">
              <a16:creationId xmlns:a16="http://schemas.microsoft.com/office/drawing/2014/main" id="{1991DAE7-8FCD-484B-BD5C-B22FCE339F3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17</xdr:col>
      <xdr:colOff>571500</xdr:colOff>
      <xdr:row>16</xdr:row>
      <xdr:rowOff>76200</xdr:rowOff>
    </xdr:from>
    <xdr:to>
      <xdr:col>23</xdr:col>
      <xdr:colOff>584200</xdr:colOff>
      <xdr:row>20</xdr:row>
      <xdr:rowOff>144849</xdr:rowOff>
    </xdr:to>
    <xdr:sp macro="" textlink="">
      <xdr:nvSpPr>
        <xdr:cNvPr id="8" name="Rectángulo: esquinas redondeadas 7">
          <a:extLst>
            <a:ext uri="{FF2B5EF4-FFF2-40B4-BE49-F238E27FC236}">
              <a16:creationId xmlns:a16="http://schemas.microsoft.com/office/drawing/2014/main" id="{79BC3EA4-E1AE-4872-AEB3-EC85E6A0C4FF}"/>
            </a:ext>
          </a:extLst>
        </xdr:cNvPr>
        <xdr:cNvSpPr/>
      </xdr:nvSpPr>
      <xdr:spPr>
        <a:xfrm>
          <a:off x="15328900" y="3124200"/>
          <a:ext cx="4584700" cy="830649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En este periodo s</a:t>
          </a:r>
          <a:r>
            <a:rPr lang="es-CO" sz="1100" baseline="0"/>
            <a:t>e alcanzó un 89% en ganancias lo que significa que los inversionistas seguiran invirtiendo en un 11% mas en el proximo periodo.</a:t>
          </a:r>
          <a:endParaRPr lang="es-CO" sz="1100"/>
        </a:p>
      </xdr:txBody>
    </xdr:sp>
    <xdr:clientData/>
  </xdr:twoCellAnchor>
  <xdr:twoCellAnchor>
    <xdr:from>
      <xdr:col>5</xdr:col>
      <xdr:colOff>757710</xdr:colOff>
      <xdr:row>23</xdr:row>
      <xdr:rowOff>24907</xdr:rowOff>
    </xdr:from>
    <xdr:to>
      <xdr:col>12</xdr:col>
      <xdr:colOff>6248</xdr:colOff>
      <xdr:row>38</xdr:row>
      <xdr:rowOff>46679</xdr:rowOff>
    </xdr:to>
    <xdr:graphicFrame macro="">
      <xdr:nvGraphicFramePr>
        <xdr:cNvPr id="9" name="Gráfico 1">
          <a:extLst>
            <a:ext uri="{FF2B5EF4-FFF2-40B4-BE49-F238E27FC236}">
              <a16:creationId xmlns:a16="http://schemas.microsoft.com/office/drawing/2014/main" id="{1F559021-A988-413A-9A73-573BE48F2BB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747059</xdr:colOff>
      <xdr:row>38</xdr:row>
      <xdr:rowOff>99608</xdr:rowOff>
    </xdr:from>
    <xdr:to>
      <xdr:col>12</xdr:col>
      <xdr:colOff>0</xdr:colOff>
      <xdr:row>42</xdr:row>
      <xdr:rowOff>136960</xdr:rowOff>
    </xdr:to>
    <xdr:sp macro="" textlink="">
      <xdr:nvSpPr>
        <xdr:cNvPr id="10" name="Rectángulo: esquinas redondeadas 9">
          <a:extLst>
            <a:ext uri="{FF2B5EF4-FFF2-40B4-BE49-F238E27FC236}">
              <a16:creationId xmlns:a16="http://schemas.microsoft.com/office/drawing/2014/main" id="{1A3F68F2-039B-4904-8989-96B82377C520}"/>
            </a:ext>
          </a:extLst>
        </xdr:cNvPr>
        <xdr:cNvSpPr/>
      </xdr:nvSpPr>
      <xdr:spPr>
        <a:xfrm>
          <a:off x="6337549" y="7196667"/>
          <a:ext cx="4569510" cy="784411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indicador de</a:t>
          </a:r>
          <a:r>
            <a:rPr lang="es-CO" sz="1100" baseline="0"/>
            <a:t> clientes antiguos  en 95% se demuestra la fidelización en nuestro trabajo diario mostrando mas cerca de alcanzar el 5% . </a:t>
          </a:r>
          <a:endParaRPr lang="es-CO" sz="1100"/>
        </a:p>
      </xdr:txBody>
    </xdr:sp>
    <xdr:clientData/>
  </xdr:twoCellAnchor>
  <xdr:twoCellAnchor>
    <xdr:from>
      <xdr:col>12</xdr:col>
      <xdr:colOff>97901</xdr:colOff>
      <xdr:row>23</xdr:row>
      <xdr:rowOff>12824</xdr:rowOff>
    </xdr:from>
    <xdr:to>
      <xdr:col>18</xdr:col>
      <xdr:colOff>99002</xdr:colOff>
      <xdr:row>37</xdr:row>
      <xdr:rowOff>185422</xdr:rowOff>
    </xdr:to>
    <xdr:graphicFrame macro="">
      <xdr:nvGraphicFramePr>
        <xdr:cNvPr id="11" name="Gráfico 1">
          <a:extLst>
            <a:ext uri="{FF2B5EF4-FFF2-40B4-BE49-F238E27FC236}">
              <a16:creationId xmlns:a16="http://schemas.microsoft.com/office/drawing/2014/main" id="{E6671682-971A-4FBD-8E61-F9731D46403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12</xdr:col>
      <xdr:colOff>121234</xdr:colOff>
      <xdr:row>38</xdr:row>
      <xdr:rowOff>66842</xdr:rowOff>
    </xdr:from>
    <xdr:to>
      <xdr:col>18</xdr:col>
      <xdr:colOff>131719</xdr:colOff>
      <xdr:row>42</xdr:row>
      <xdr:rowOff>104194</xdr:rowOff>
    </xdr:to>
    <xdr:sp macro="" textlink="">
      <xdr:nvSpPr>
        <xdr:cNvPr id="12" name="Rectángulo: esquinas redondeadas 11">
          <a:extLst>
            <a:ext uri="{FF2B5EF4-FFF2-40B4-BE49-F238E27FC236}">
              <a16:creationId xmlns:a16="http://schemas.microsoft.com/office/drawing/2014/main" id="{90D01087-0D4C-4177-AB2F-55B0817685B0}"/>
            </a:ext>
          </a:extLst>
        </xdr:cNvPr>
        <xdr:cNvSpPr/>
      </xdr:nvSpPr>
      <xdr:spPr>
        <a:xfrm>
          <a:off x="11016497" y="7263509"/>
          <a:ext cx="4555748" cy="794896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91% de los clientes potenciales</a:t>
          </a:r>
          <a:r>
            <a:rPr lang="es-CO" sz="1100" baseline="0"/>
            <a:t> confirman nuestra calidad del servicio y proteccion de la informacion de sus empresas, cerca de alcanzar ese 9%</a:t>
          </a:r>
          <a:endParaRPr lang="es-CO" sz="1100"/>
        </a:p>
      </xdr:txBody>
    </xdr:sp>
    <xdr:clientData/>
  </xdr:twoCellAnchor>
  <xdr:twoCellAnchor>
    <xdr:from>
      <xdr:col>18</xdr:col>
      <xdr:colOff>131753</xdr:colOff>
      <xdr:row>23</xdr:row>
      <xdr:rowOff>53329</xdr:rowOff>
    </xdr:from>
    <xdr:to>
      <xdr:col>24</xdr:col>
      <xdr:colOff>109341</xdr:colOff>
      <xdr:row>37</xdr:row>
      <xdr:rowOff>181823</xdr:rowOff>
    </xdr:to>
    <xdr:graphicFrame macro="">
      <xdr:nvGraphicFramePr>
        <xdr:cNvPr id="13" name="Gráfico 1">
          <a:extLst>
            <a:ext uri="{FF2B5EF4-FFF2-40B4-BE49-F238E27FC236}">
              <a16:creationId xmlns:a16="http://schemas.microsoft.com/office/drawing/2014/main" id="{C4BF1844-92E0-45CA-AF1E-EA269012608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18</xdr:col>
      <xdr:colOff>163770</xdr:colOff>
      <xdr:row>38</xdr:row>
      <xdr:rowOff>47600</xdr:rowOff>
    </xdr:from>
    <xdr:to>
      <xdr:col>24</xdr:col>
      <xdr:colOff>181596</xdr:colOff>
      <xdr:row>42</xdr:row>
      <xdr:rowOff>84952</xdr:rowOff>
    </xdr:to>
    <xdr:sp macro="" textlink="">
      <xdr:nvSpPr>
        <xdr:cNvPr id="14" name="Rectángulo: esquinas redondeadas 13">
          <a:extLst>
            <a:ext uri="{FF2B5EF4-FFF2-40B4-BE49-F238E27FC236}">
              <a16:creationId xmlns:a16="http://schemas.microsoft.com/office/drawing/2014/main" id="{FBE31962-B571-4E64-8ED1-2F0CE70F157B}"/>
            </a:ext>
          </a:extLst>
        </xdr:cNvPr>
        <xdr:cNvSpPr/>
      </xdr:nvSpPr>
      <xdr:spPr>
        <a:xfrm>
          <a:off x="15692406" y="7176918"/>
          <a:ext cx="4607145" cy="787807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Los clientes</a:t>
          </a:r>
          <a:r>
            <a:rPr lang="es-CO" sz="1100" baseline="0"/>
            <a:t> nuevos con un 77% nos retan a seguir mejorando en la calidad del servicio para alcanzar ese 33%</a:t>
          </a:r>
          <a:endParaRPr lang="es-CO" sz="1100"/>
        </a:p>
      </xdr:txBody>
    </xdr:sp>
    <xdr:clientData/>
  </xdr:twoCellAnchor>
  <xdr:twoCellAnchor>
    <xdr:from>
      <xdr:col>5</xdr:col>
      <xdr:colOff>755316</xdr:colOff>
      <xdr:row>49</xdr:row>
      <xdr:rowOff>32085</xdr:rowOff>
    </xdr:from>
    <xdr:to>
      <xdr:col>12</xdr:col>
      <xdr:colOff>24509</xdr:colOff>
      <xdr:row>63</xdr:row>
      <xdr:rowOff>123881</xdr:rowOff>
    </xdr:to>
    <xdr:graphicFrame macro="">
      <xdr:nvGraphicFramePr>
        <xdr:cNvPr id="15" name="Gráfico 1">
          <a:extLst>
            <a:ext uri="{FF2B5EF4-FFF2-40B4-BE49-F238E27FC236}">
              <a16:creationId xmlns:a16="http://schemas.microsoft.com/office/drawing/2014/main" id="{0F7021A3-D3A2-401D-9090-98DDD8A765D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0</xdr:colOff>
      <xdr:row>64</xdr:row>
      <xdr:rowOff>11141</xdr:rowOff>
    </xdr:from>
    <xdr:to>
      <xdr:col>12</xdr:col>
      <xdr:colOff>10485</xdr:colOff>
      <xdr:row>68</xdr:row>
      <xdr:rowOff>48493</xdr:rowOff>
    </xdr:to>
    <xdr:sp macro="" textlink="">
      <xdr:nvSpPr>
        <xdr:cNvPr id="16" name="Rectángulo: esquinas redondeadas 15">
          <a:extLst>
            <a:ext uri="{FF2B5EF4-FFF2-40B4-BE49-F238E27FC236}">
              <a16:creationId xmlns:a16="http://schemas.microsoft.com/office/drawing/2014/main" id="{934E85E3-1541-4D5C-9869-3D17CF4BB72F}"/>
            </a:ext>
          </a:extLst>
        </xdr:cNvPr>
        <xdr:cNvSpPr/>
      </xdr:nvSpPr>
      <xdr:spPr>
        <a:xfrm>
          <a:off x="6350000" y="12131843"/>
          <a:ext cx="4555748" cy="794896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indicador de</a:t>
          </a:r>
          <a:r>
            <a:rPr lang="es-CO" sz="1100" baseline="0"/>
            <a:t> productividad en 91% se demuestra la calidad en nuestro trabajo diario mostrando mas cerca de alcanzar el 9% . </a:t>
          </a:r>
          <a:endParaRPr lang="es-CO" sz="1100"/>
        </a:p>
      </xdr:txBody>
    </xdr:sp>
    <xdr:clientData/>
  </xdr:twoCellAnchor>
  <xdr:twoCellAnchor>
    <xdr:from>
      <xdr:col>12</xdr:col>
      <xdr:colOff>86895</xdr:colOff>
      <xdr:row>49</xdr:row>
      <xdr:rowOff>9804</xdr:rowOff>
    </xdr:from>
    <xdr:to>
      <xdr:col>18</xdr:col>
      <xdr:colOff>113632</xdr:colOff>
      <xdr:row>63</xdr:row>
      <xdr:rowOff>101600</xdr:rowOff>
    </xdr:to>
    <xdr:graphicFrame macro="">
      <xdr:nvGraphicFramePr>
        <xdr:cNvPr id="17" name="Gráfico 1">
          <a:extLst>
            <a:ext uri="{FF2B5EF4-FFF2-40B4-BE49-F238E27FC236}">
              <a16:creationId xmlns:a16="http://schemas.microsoft.com/office/drawing/2014/main" id="{36E98775-FD99-4F65-9BA6-5EB1E42AEBB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12</xdr:col>
      <xdr:colOff>77983</xdr:colOff>
      <xdr:row>63</xdr:row>
      <xdr:rowOff>155965</xdr:rowOff>
    </xdr:from>
    <xdr:to>
      <xdr:col>18</xdr:col>
      <xdr:colOff>88468</xdr:colOff>
      <xdr:row>68</xdr:row>
      <xdr:rowOff>3931</xdr:rowOff>
    </xdr:to>
    <xdr:sp macro="" textlink="">
      <xdr:nvSpPr>
        <xdr:cNvPr id="18" name="Rectángulo: esquinas redondeadas 17">
          <a:extLst>
            <a:ext uri="{FF2B5EF4-FFF2-40B4-BE49-F238E27FC236}">
              <a16:creationId xmlns:a16="http://schemas.microsoft.com/office/drawing/2014/main" id="{11816362-4E77-4BB9-9F78-D579E0358D27}"/>
            </a:ext>
          </a:extLst>
        </xdr:cNvPr>
        <xdr:cNvSpPr/>
      </xdr:nvSpPr>
      <xdr:spPr>
        <a:xfrm>
          <a:off x="10973246" y="12087281"/>
          <a:ext cx="4555748" cy="794896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77% de  inversion en tecnologia  nos lleva a mejorar la </a:t>
          </a:r>
          <a:r>
            <a:rPr lang="es-CO" sz="1100" baseline="0"/>
            <a:t>calidad del servicio y proteccion de la informacion de sus empresas, cerca de alcanzar ese 23%</a:t>
          </a:r>
          <a:endParaRPr lang="es-CO" sz="1100"/>
        </a:p>
      </xdr:txBody>
    </xdr:sp>
    <xdr:clientData/>
  </xdr:twoCellAnchor>
  <xdr:twoCellAnchor>
    <xdr:from>
      <xdr:col>18</xdr:col>
      <xdr:colOff>207050</xdr:colOff>
      <xdr:row>49</xdr:row>
      <xdr:rowOff>50386</xdr:rowOff>
    </xdr:from>
    <xdr:to>
      <xdr:col>24</xdr:col>
      <xdr:colOff>233787</xdr:colOff>
      <xdr:row>63</xdr:row>
      <xdr:rowOff>142182</xdr:rowOff>
    </xdr:to>
    <xdr:graphicFrame macro="">
      <xdr:nvGraphicFramePr>
        <xdr:cNvPr id="19" name="Gráfico 1">
          <a:extLst>
            <a:ext uri="{FF2B5EF4-FFF2-40B4-BE49-F238E27FC236}">
              <a16:creationId xmlns:a16="http://schemas.microsoft.com/office/drawing/2014/main" id="{EB3DB0C9-FE80-496F-975A-9D3663E91DD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18</xdr:col>
      <xdr:colOff>286096</xdr:colOff>
      <xdr:row>64</xdr:row>
      <xdr:rowOff>10489</xdr:rowOff>
    </xdr:from>
    <xdr:to>
      <xdr:col>24</xdr:col>
      <xdr:colOff>303922</xdr:colOff>
      <xdr:row>68</xdr:row>
      <xdr:rowOff>93198</xdr:rowOff>
    </xdr:to>
    <xdr:sp macro="" textlink="">
      <xdr:nvSpPr>
        <xdr:cNvPr id="20" name="Rectángulo: esquinas redondeadas 19">
          <a:extLst>
            <a:ext uri="{FF2B5EF4-FFF2-40B4-BE49-F238E27FC236}">
              <a16:creationId xmlns:a16="http://schemas.microsoft.com/office/drawing/2014/main" id="{C41AF027-900E-4F77-BEE3-777A664915B3}"/>
            </a:ext>
          </a:extLst>
        </xdr:cNvPr>
        <xdr:cNvSpPr/>
      </xdr:nvSpPr>
      <xdr:spPr>
        <a:xfrm>
          <a:off x="15707525" y="11697513"/>
          <a:ext cx="4553540" cy="808423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</a:t>
          </a:r>
          <a:r>
            <a:rPr lang="es-CO" sz="1100" baseline="0"/>
            <a:t>77%  en la parte administrativa nos retan a seguir mejorando en el apoyo logistico  del servicio para alcanzar ese 33%</a:t>
          </a:r>
          <a:endParaRPr lang="es-CO" sz="1100"/>
        </a:p>
      </xdr:txBody>
    </xdr:sp>
    <xdr:clientData/>
  </xdr:twoCellAnchor>
  <xdr:twoCellAnchor>
    <xdr:from>
      <xdr:col>6</xdr:col>
      <xdr:colOff>858</xdr:colOff>
      <xdr:row>75</xdr:row>
      <xdr:rowOff>27116</xdr:rowOff>
    </xdr:from>
    <xdr:to>
      <xdr:col>11</xdr:col>
      <xdr:colOff>754277</xdr:colOff>
      <xdr:row>90</xdr:row>
      <xdr:rowOff>67276</xdr:rowOff>
    </xdr:to>
    <xdr:graphicFrame macro="">
      <xdr:nvGraphicFramePr>
        <xdr:cNvPr id="21" name="Gráfico 1">
          <a:extLst>
            <a:ext uri="{FF2B5EF4-FFF2-40B4-BE49-F238E27FC236}">
              <a16:creationId xmlns:a16="http://schemas.microsoft.com/office/drawing/2014/main" id="{6681C0B2-7337-406B-B1F7-9EA81AABE08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0</xdr:colOff>
      <xdr:row>91</xdr:row>
      <xdr:rowOff>0</xdr:rowOff>
    </xdr:from>
    <xdr:to>
      <xdr:col>12</xdr:col>
      <xdr:colOff>10485</xdr:colOff>
      <xdr:row>95</xdr:row>
      <xdr:rowOff>37352</xdr:rowOff>
    </xdr:to>
    <xdr:sp macro="" textlink="">
      <xdr:nvSpPr>
        <xdr:cNvPr id="22" name="Rectángulo: esquinas redondeadas 21">
          <a:extLst>
            <a:ext uri="{FF2B5EF4-FFF2-40B4-BE49-F238E27FC236}">
              <a16:creationId xmlns:a16="http://schemas.microsoft.com/office/drawing/2014/main" id="{AE9D3B49-95A9-4BCA-9DF9-3FB0912EFF81}"/>
            </a:ext>
          </a:extLst>
        </xdr:cNvPr>
        <xdr:cNvSpPr/>
      </xdr:nvSpPr>
      <xdr:spPr>
        <a:xfrm>
          <a:off x="6361981" y="16450094"/>
          <a:ext cx="4611240" cy="75622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indicador de formacion o capacitacion al personal</a:t>
          </a:r>
          <a:r>
            <a:rPr lang="es-CO" sz="1100" baseline="0"/>
            <a:t> en 91% habla muy bien de la empresa  mostrando que cada vez necesita de personas con calidad humana excelente , faltando por alcanzar un 9%</a:t>
          </a:r>
          <a:endParaRPr lang="es-CO" sz="1100"/>
        </a:p>
      </xdr:txBody>
    </xdr:sp>
    <xdr:clientData/>
  </xdr:twoCellAnchor>
  <xdr:twoCellAnchor>
    <xdr:from>
      <xdr:col>12</xdr:col>
      <xdr:colOff>45357</xdr:colOff>
      <xdr:row>75</xdr:row>
      <xdr:rowOff>11793</xdr:rowOff>
    </xdr:from>
    <xdr:to>
      <xdr:col>18</xdr:col>
      <xdr:colOff>45357</xdr:colOff>
      <xdr:row>90</xdr:row>
      <xdr:rowOff>33564</xdr:rowOff>
    </xdr:to>
    <xdr:graphicFrame macro="">
      <xdr:nvGraphicFramePr>
        <xdr:cNvPr id="23" name="Gráfico 1">
          <a:extLst>
            <a:ext uri="{FF2B5EF4-FFF2-40B4-BE49-F238E27FC236}">
              <a16:creationId xmlns:a16="http://schemas.microsoft.com/office/drawing/2014/main" id="{E6221272-0BEC-4F71-8C2E-84F15747E3C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12</xdr:col>
      <xdr:colOff>99786</xdr:colOff>
      <xdr:row>91</xdr:row>
      <xdr:rowOff>0</xdr:rowOff>
    </xdr:from>
    <xdr:to>
      <xdr:col>18</xdr:col>
      <xdr:colOff>110271</xdr:colOff>
      <xdr:row>95</xdr:row>
      <xdr:rowOff>29394</xdr:rowOff>
    </xdr:to>
    <xdr:sp macro="" textlink="">
      <xdr:nvSpPr>
        <xdr:cNvPr id="24" name="Rectángulo: esquinas redondeadas 23">
          <a:extLst>
            <a:ext uri="{FF2B5EF4-FFF2-40B4-BE49-F238E27FC236}">
              <a16:creationId xmlns:a16="http://schemas.microsoft.com/office/drawing/2014/main" id="{77E4F26B-0A9A-4226-A4BF-A1994C9E51E6}"/>
            </a:ext>
          </a:extLst>
        </xdr:cNvPr>
        <xdr:cNvSpPr/>
      </xdr:nvSpPr>
      <xdr:spPr>
        <a:xfrm>
          <a:off x="11021786" y="16600714"/>
          <a:ext cx="4582485" cy="755109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98%  sobre el comportamiento laboral</a:t>
          </a:r>
          <a:r>
            <a:rPr lang="es-CO" sz="1100" baseline="0"/>
            <a:t> refjeja que los empleados se sienten como en su casa con su familia compartiendo en todos los niveles y ambientes corganizacionales,  faltando un 2% </a:t>
          </a:r>
          <a:endParaRPr lang="es-CO" sz="1100"/>
        </a:p>
      </xdr:txBody>
    </xdr:sp>
    <xdr:clientData/>
  </xdr:twoCellAnchor>
  <xdr:twoCellAnchor>
    <xdr:from>
      <xdr:col>18</xdr:col>
      <xdr:colOff>88156</xdr:colOff>
      <xdr:row>75</xdr:row>
      <xdr:rowOff>22958</xdr:rowOff>
    </xdr:from>
    <xdr:to>
      <xdr:col>24</xdr:col>
      <xdr:colOff>92343</xdr:colOff>
      <xdr:row>90</xdr:row>
      <xdr:rowOff>44729</xdr:rowOff>
    </xdr:to>
    <xdr:graphicFrame macro="">
      <xdr:nvGraphicFramePr>
        <xdr:cNvPr id="25" name="Gráfico 1">
          <a:extLst>
            <a:ext uri="{FF2B5EF4-FFF2-40B4-BE49-F238E27FC236}">
              <a16:creationId xmlns:a16="http://schemas.microsoft.com/office/drawing/2014/main" id="{F15A00B6-962F-4B48-8F22-ABF1193ED7D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18</xdr:col>
      <xdr:colOff>141883</xdr:colOff>
      <xdr:row>90</xdr:row>
      <xdr:rowOff>120975</xdr:rowOff>
    </xdr:from>
    <xdr:to>
      <xdr:col>24</xdr:col>
      <xdr:colOff>159709</xdr:colOff>
      <xdr:row>95</xdr:row>
      <xdr:rowOff>24582</xdr:rowOff>
    </xdr:to>
    <xdr:sp macro="" textlink="">
      <xdr:nvSpPr>
        <xdr:cNvPr id="26" name="Rectángulo: esquinas redondeadas 25">
          <a:extLst>
            <a:ext uri="{FF2B5EF4-FFF2-40B4-BE49-F238E27FC236}">
              <a16:creationId xmlns:a16="http://schemas.microsoft.com/office/drawing/2014/main" id="{A14B37EF-3A06-422A-B38E-8FA1A026A0C0}"/>
            </a:ext>
          </a:extLst>
        </xdr:cNvPr>
        <xdr:cNvSpPr/>
      </xdr:nvSpPr>
      <xdr:spPr>
        <a:xfrm>
          <a:off x="15691242" y="16370462"/>
          <a:ext cx="4609364" cy="79912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Los  ascensos en la organizacion son de vital importancia</a:t>
          </a:r>
          <a:r>
            <a:rPr lang="es-CO" sz="1100" baseline="0"/>
            <a:t> es por eso que un 89% lo reflejan donde cada dia el personal es ascendido en miras a fortalecer siempre nuestros saberes y aprovecharlos al maximo acercandonos a ese 11%.</a:t>
          </a:r>
          <a:endParaRPr lang="es-CO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6"/>
  <sheetViews>
    <sheetView tabSelected="1" topLeftCell="A85" zoomScale="50" zoomScaleNormal="50" workbookViewId="0">
      <selection activeCell="Y81" sqref="Y81"/>
    </sheetView>
  </sheetViews>
  <sheetFormatPr baseColWidth="10" defaultRowHeight="14.5" x14ac:dyDescent="0.35"/>
  <cols>
    <col min="1" max="1" width="17.453125" customWidth="1"/>
    <col min="2" max="2" width="14.453125" customWidth="1"/>
    <col min="3" max="3" width="15.81640625" bestFit="1" customWidth="1"/>
    <col min="4" max="4" width="15.1796875" bestFit="1" customWidth="1"/>
    <col min="5" max="5" width="17.1796875" bestFit="1" customWidth="1"/>
  </cols>
  <sheetData>
    <row r="1" spans="1:24" ht="15" customHeight="1" x14ac:dyDescent="0.35">
      <c r="A1" s="24" t="s">
        <v>0</v>
      </c>
      <c r="B1" s="24"/>
      <c r="C1" s="24"/>
      <c r="D1" s="24"/>
      <c r="E1" s="24"/>
      <c r="G1" s="11" t="s">
        <v>19</v>
      </c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4" ht="14.5" customHeight="1" x14ac:dyDescent="0.35">
      <c r="A2" s="1"/>
      <c r="B2" s="1"/>
      <c r="C2" s="1"/>
      <c r="D2" s="1"/>
      <c r="E2" s="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spans="1:24" x14ac:dyDescent="0.35">
      <c r="A3" s="10" t="s">
        <v>1</v>
      </c>
      <c r="B3" s="10"/>
      <c r="C3" s="23" t="s">
        <v>8</v>
      </c>
      <c r="D3" s="23" t="s">
        <v>9</v>
      </c>
      <c r="E3" s="23" t="s">
        <v>10</v>
      </c>
    </row>
    <row r="4" spans="1:24" x14ac:dyDescent="0.35">
      <c r="A4" s="1" t="s">
        <v>32</v>
      </c>
      <c r="B4" s="1"/>
      <c r="C4" s="22" t="s">
        <v>13</v>
      </c>
      <c r="D4" s="19" t="s">
        <v>14</v>
      </c>
      <c r="E4" s="19" t="s">
        <v>15</v>
      </c>
    </row>
    <row r="5" spans="1:24" x14ac:dyDescent="0.35">
      <c r="A5" s="20" t="s">
        <v>33</v>
      </c>
      <c r="B5" s="21"/>
      <c r="C5" s="3">
        <v>20000</v>
      </c>
      <c r="D5" s="1">
        <f>C5*50%+C5</f>
        <v>30000</v>
      </c>
      <c r="E5" s="1">
        <f>(C5+D5)*10%+(C5+D5)</f>
        <v>55000</v>
      </c>
    </row>
    <row r="6" spans="1:24" x14ac:dyDescent="0.35">
      <c r="A6" s="20" t="s">
        <v>34</v>
      </c>
      <c r="B6" s="21"/>
      <c r="C6" s="1">
        <f>C5*10%+C5</f>
        <v>22000</v>
      </c>
      <c r="D6" s="1">
        <f>C6*50%+C6</f>
        <v>33000</v>
      </c>
      <c r="E6" s="1">
        <f>(C6+D6)*10%+(C6+D6)</f>
        <v>60500</v>
      </c>
    </row>
    <row r="7" spans="1:24" x14ac:dyDescent="0.35">
      <c r="A7" s="20" t="s">
        <v>35</v>
      </c>
      <c r="B7" s="21"/>
      <c r="C7" s="1">
        <f>C6-C6*15%</f>
        <v>18700</v>
      </c>
      <c r="D7" s="1">
        <f>C7*50%+C7</f>
        <v>28050</v>
      </c>
      <c r="E7" s="1">
        <f>(C7+D7)*10%+(C7+D7)</f>
        <v>51425</v>
      </c>
    </row>
    <row r="8" spans="1:24" x14ac:dyDescent="0.35">
      <c r="A8" s="2" t="s">
        <v>6</v>
      </c>
      <c r="B8" s="1"/>
      <c r="C8" s="1">
        <f>C11*50%+C11</f>
        <v>91050</v>
      </c>
      <c r="D8" s="1">
        <f>D11*30%+D11</f>
        <v>118365</v>
      </c>
      <c r="E8" s="1">
        <f>E11*12%+E11</f>
        <v>186956</v>
      </c>
    </row>
    <row r="9" spans="1:24" x14ac:dyDescent="0.35">
      <c r="A9" s="2" t="s">
        <v>7</v>
      </c>
      <c r="B9" s="1"/>
      <c r="C9" s="5">
        <f>C13</f>
        <v>0.66666666666666674</v>
      </c>
      <c r="D9" s="5">
        <f>D13</f>
        <v>0.76923076923076916</v>
      </c>
      <c r="E9" s="5">
        <f>E13</f>
        <v>0.8928571428571429</v>
      </c>
    </row>
    <row r="10" spans="1:24" x14ac:dyDescent="0.35">
      <c r="C10" s="6"/>
    </row>
    <row r="11" spans="1:24" x14ac:dyDescent="0.35">
      <c r="B11" t="s">
        <v>11</v>
      </c>
      <c r="C11" s="7">
        <f>SUM(C5:C7)</f>
        <v>60700</v>
      </c>
      <c r="D11" s="7">
        <f>SUM(D5:D7)</f>
        <v>91050</v>
      </c>
      <c r="E11" s="7">
        <f>SUM(E5:E7)</f>
        <v>166925</v>
      </c>
    </row>
    <row r="12" spans="1:24" x14ac:dyDescent="0.35">
      <c r="B12" t="s">
        <v>12</v>
      </c>
      <c r="C12">
        <f>C8</f>
        <v>91050</v>
      </c>
      <c r="D12">
        <f>D8</f>
        <v>118365</v>
      </c>
      <c r="E12">
        <f>E8</f>
        <v>186956</v>
      </c>
    </row>
    <row r="13" spans="1:24" x14ac:dyDescent="0.35">
      <c r="B13" t="s">
        <v>7</v>
      </c>
      <c r="C13" s="6">
        <f>C11*100/C12/100</f>
        <v>0.66666666666666674</v>
      </c>
      <c r="D13" s="6">
        <f>D11*100/D12/100</f>
        <v>0.76923076923076916</v>
      </c>
      <c r="E13" s="6">
        <f>E11*100/E12/100</f>
        <v>0.8928571428571429</v>
      </c>
    </row>
    <row r="22" spans="1:24" ht="14.5" customHeight="1" x14ac:dyDescent="0.35">
      <c r="A22" s="17" t="s">
        <v>16</v>
      </c>
      <c r="B22" s="17"/>
      <c r="C22" s="17"/>
      <c r="D22" s="17"/>
      <c r="E22" s="17"/>
      <c r="G22" s="18" t="s">
        <v>23</v>
      </c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</row>
    <row r="23" spans="1:24" x14ac:dyDescent="0.35">
      <c r="A23" s="1"/>
      <c r="B23" s="1"/>
      <c r="C23" s="1"/>
      <c r="D23" s="1"/>
      <c r="E23" s="1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</row>
    <row r="24" spans="1:24" x14ac:dyDescent="0.35">
      <c r="A24" s="10" t="s">
        <v>1</v>
      </c>
      <c r="B24" s="10"/>
      <c r="C24" s="1" t="s">
        <v>8</v>
      </c>
      <c r="D24" s="1" t="s">
        <v>9</v>
      </c>
      <c r="E24" s="1" t="s">
        <v>10</v>
      </c>
    </row>
    <row r="25" spans="1:24" x14ac:dyDescent="0.35">
      <c r="A25" s="1" t="s">
        <v>2</v>
      </c>
      <c r="B25" s="1"/>
      <c r="C25" s="4" t="s">
        <v>22</v>
      </c>
      <c r="D25" s="2" t="s">
        <v>20</v>
      </c>
      <c r="E25" s="2" t="s">
        <v>21</v>
      </c>
    </row>
    <row r="26" spans="1:24" x14ac:dyDescent="0.35">
      <c r="A26" s="2" t="s">
        <v>3</v>
      </c>
      <c r="B26" s="1"/>
      <c r="C26" s="3">
        <v>45</v>
      </c>
      <c r="D26" s="3">
        <f>C26*10%+C26</f>
        <v>49.5</v>
      </c>
      <c r="E26" s="3">
        <f>D26-D26*30%</f>
        <v>34.65</v>
      </c>
    </row>
    <row r="27" spans="1:24" x14ac:dyDescent="0.35">
      <c r="A27" s="2" t="s">
        <v>4</v>
      </c>
      <c r="B27" s="1"/>
      <c r="C27" s="3">
        <f>C26*5%+C26</f>
        <v>47.25</v>
      </c>
      <c r="D27" s="3">
        <f>C27-C27*10%</f>
        <v>42.524999999999999</v>
      </c>
      <c r="E27" s="3">
        <f>D27-D27*30%</f>
        <v>29.767499999999998</v>
      </c>
    </row>
    <row r="28" spans="1:24" x14ac:dyDescent="0.35">
      <c r="A28" s="2" t="s">
        <v>5</v>
      </c>
      <c r="B28" s="1"/>
      <c r="C28" s="3">
        <f>C27*5%+C27</f>
        <v>49.612499999999997</v>
      </c>
      <c r="D28" s="3">
        <f>C28*10%+C28</f>
        <v>54.573749999999997</v>
      </c>
      <c r="E28" s="3">
        <f>D28-D28*30%</f>
        <v>38.201625</v>
      </c>
    </row>
    <row r="29" spans="1:24" x14ac:dyDescent="0.35">
      <c r="A29" s="2" t="s">
        <v>6</v>
      </c>
      <c r="B29" s="1"/>
      <c r="C29" s="3">
        <f>C32*5%+C32</f>
        <v>148.955625</v>
      </c>
      <c r="D29" s="3">
        <f>D32*10%+D32</f>
        <v>161.25862499999999</v>
      </c>
      <c r="E29" s="3">
        <f>E32*30%+E32</f>
        <v>133.40486249999998</v>
      </c>
    </row>
    <row r="30" spans="1:24" x14ac:dyDescent="0.35">
      <c r="A30" s="2" t="s">
        <v>7</v>
      </c>
      <c r="B30" s="1"/>
      <c r="C30" s="5">
        <f>C34</f>
        <v>0.95238095238095255</v>
      </c>
      <c r="D30" s="5">
        <f>D34</f>
        <v>0.90909090909090906</v>
      </c>
      <c r="E30" s="5">
        <f>E34</f>
        <v>0.76923076923076938</v>
      </c>
    </row>
    <row r="31" spans="1:24" x14ac:dyDescent="0.35">
      <c r="C31" s="6"/>
    </row>
    <row r="32" spans="1:24" x14ac:dyDescent="0.35">
      <c r="B32" t="s">
        <v>11</v>
      </c>
      <c r="C32" s="7">
        <f>SUM(C26:C28)</f>
        <v>141.86250000000001</v>
      </c>
      <c r="D32" s="7">
        <f>SUM(D26:D28)</f>
        <v>146.59875</v>
      </c>
      <c r="E32" s="7">
        <f>SUM(E26:E28)</f>
        <v>102.619125</v>
      </c>
    </row>
    <row r="33" spans="1:24" x14ac:dyDescent="0.35">
      <c r="B33" t="s">
        <v>12</v>
      </c>
      <c r="C33" s="7">
        <f>C29</f>
        <v>148.955625</v>
      </c>
      <c r="D33" s="7">
        <f>D29</f>
        <v>161.25862499999999</v>
      </c>
      <c r="E33" s="7">
        <f>E29</f>
        <v>133.40486249999998</v>
      </c>
    </row>
    <row r="34" spans="1:24" x14ac:dyDescent="0.35">
      <c r="B34" t="s">
        <v>7</v>
      </c>
      <c r="C34" s="6">
        <f>C32*100/C33/100</f>
        <v>0.95238095238095255</v>
      </c>
      <c r="D34" s="6">
        <f t="shared" ref="D34:E34" si="0">D32*100/D33/100</f>
        <v>0.90909090909090906</v>
      </c>
      <c r="E34" s="6">
        <f t="shared" si="0"/>
        <v>0.76923076923076938</v>
      </c>
    </row>
    <row r="40" spans="1:24" ht="15" customHeight="1" x14ac:dyDescent="0.35"/>
    <row r="41" spans="1:24" ht="15" customHeight="1" x14ac:dyDescent="0.35"/>
    <row r="42" spans="1:24" ht="15" customHeight="1" x14ac:dyDescent="0.35"/>
    <row r="43" spans="1:24" ht="15" customHeight="1" x14ac:dyDescent="0.35"/>
    <row r="48" spans="1:24" ht="14.5" customHeight="1" x14ac:dyDescent="0.35">
      <c r="A48" s="13" t="s">
        <v>17</v>
      </c>
      <c r="B48" s="14"/>
      <c r="C48" s="14"/>
      <c r="D48" s="14"/>
      <c r="E48" s="15"/>
      <c r="G48" s="12" t="s">
        <v>27</v>
      </c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</row>
    <row r="49" spans="1:24" x14ac:dyDescent="0.35">
      <c r="A49" s="1"/>
      <c r="B49" s="1"/>
      <c r="C49" s="25">
        <v>0.1</v>
      </c>
      <c r="D49" s="25">
        <v>0.3</v>
      </c>
      <c r="E49" s="25">
        <v>-0.3</v>
      </c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</row>
    <row r="50" spans="1:24" x14ac:dyDescent="0.35">
      <c r="A50" s="8" t="s">
        <v>1</v>
      </c>
      <c r="B50" s="9"/>
      <c r="C50" s="1" t="s">
        <v>8</v>
      </c>
      <c r="D50" s="1" t="s">
        <v>9</v>
      </c>
      <c r="E50" s="1" t="s">
        <v>10</v>
      </c>
    </row>
    <row r="51" spans="1:24" x14ac:dyDescent="0.35">
      <c r="A51" s="1" t="s">
        <v>2</v>
      </c>
      <c r="B51" s="1"/>
      <c r="C51" s="4" t="s">
        <v>26</v>
      </c>
      <c r="D51" s="2" t="s">
        <v>24</v>
      </c>
      <c r="E51" s="2" t="s">
        <v>25</v>
      </c>
    </row>
    <row r="52" spans="1:24" x14ac:dyDescent="0.35">
      <c r="A52" s="2" t="s">
        <v>3</v>
      </c>
      <c r="B52" s="1"/>
      <c r="C52" s="3">
        <v>95</v>
      </c>
      <c r="D52" s="3">
        <f>C52*30%+C52</f>
        <v>123.5</v>
      </c>
      <c r="E52" s="3">
        <f>D52-D52*30%</f>
        <v>86.45</v>
      </c>
    </row>
    <row r="53" spans="1:24" x14ac:dyDescent="0.35">
      <c r="A53" s="2" t="s">
        <v>4</v>
      </c>
      <c r="B53" s="1"/>
      <c r="C53" s="3">
        <f>C52*10%+C52</f>
        <v>104.5</v>
      </c>
      <c r="D53" s="3">
        <f>C53*30%+C53</f>
        <v>135.85</v>
      </c>
      <c r="E53" s="3">
        <f>D53-D53*30%</f>
        <v>95.094999999999999</v>
      </c>
    </row>
    <row r="54" spans="1:24" x14ac:dyDescent="0.35">
      <c r="A54" s="2" t="s">
        <v>5</v>
      </c>
      <c r="B54" s="1"/>
      <c r="C54" s="3">
        <f>C53*10%+C53</f>
        <v>114.95</v>
      </c>
      <c r="D54" s="3">
        <f>C54*30%+C54</f>
        <v>149.435</v>
      </c>
      <c r="E54" s="3">
        <f>D54-D54*30%</f>
        <v>104.6045</v>
      </c>
    </row>
    <row r="55" spans="1:24" x14ac:dyDescent="0.35">
      <c r="A55" s="2" t="s">
        <v>6</v>
      </c>
      <c r="B55" s="1"/>
      <c r="C55" s="3">
        <f>C58*10%+C58</f>
        <v>345.89499999999998</v>
      </c>
      <c r="D55" s="3">
        <f>D58*30%+D58</f>
        <v>531.42050000000006</v>
      </c>
      <c r="E55" s="3">
        <f>E58*30%+E58</f>
        <v>371.99435</v>
      </c>
    </row>
    <row r="56" spans="1:24" x14ac:dyDescent="0.35">
      <c r="A56" s="2" t="s">
        <v>7</v>
      </c>
      <c r="B56" s="1"/>
      <c r="C56" s="5">
        <f>C60</f>
        <v>0.90909090909090917</v>
      </c>
      <c r="D56" s="5">
        <f>D60</f>
        <v>0.76923076923076916</v>
      </c>
      <c r="E56" s="5">
        <f>E60</f>
        <v>0.76923076923076916</v>
      </c>
    </row>
    <row r="57" spans="1:24" x14ac:dyDescent="0.35">
      <c r="C57" s="6"/>
    </row>
    <row r="58" spans="1:24" x14ac:dyDescent="0.35">
      <c r="B58" t="s">
        <v>11</v>
      </c>
      <c r="C58" s="7">
        <f>SUM(C52:C54)</f>
        <v>314.45</v>
      </c>
      <c r="D58" s="7">
        <f>SUM(D52:D54)</f>
        <v>408.78500000000003</v>
      </c>
      <c r="E58" s="7">
        <f>SUM(E52:E54)</f>
        <v>286.14949999999999</v>
      </c>
    </row>
    <row r="59" spans="1:24" x14ac:dyDescent="0.35">
      <c r="B59" t="s">
        <v>12</v>
      </c>
      <c r="C59" s="7">
        <f>C55</f>
        <v>345.89499999999998</v>
      </c>
      <c r="D59" s="7">
        <f>D55</f>
        <v>531.42050000000006</v>
      </c>
      <c r="E59" s="7">
        <f>E55</f>
        <v>371.99435</v>
      </c>
    </row>
    <row r="60" spans="1:24" x14ac:dyDescent="0.35">
      <c r="B60" t="s">
        <v>7</v>
      </c>
      <c r="C60" s="6">
        <f>C58*100/C59/100</f>
        <v>0.90909090909090917</v>
      </c>
      <c r="D60" s="6">
        <f>D58*100/D59/100</f>
        <v>0.76923076923076916</v>
      </c>
      <c r="E60" s="6">
        <f>E58*100/E59/100</f>
        <v>0.76923076923076916</v>
      </c>
    </row>
    <row r="73" spans="1:24" ht="15" thickBot="1" x14ac:dyDescent="0.4"/>
    <row r="74" spans="1:24" ht="15.5" customHeight="1" thickTop="1" thickBot="1" x14ac:dyDescent="0.4">
      <c r="A74" s="16" t="s">
        <v>18</v>
      </c>
      <c r="B74" s="16"/>
      <c r="C74" s="16"/>
      <c r="D74" s="16"/>
      <c r="E74" s="16"/>
      <c r="G74" s="26" t="s">
        <v>31</v>
      </c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</row>
    <row r="75" spans="1:24" ht="15.5" customHeight="1" thickTop="1" x14ac:dyDescent="0.35">
      <c r="A75" s="1"/>
      <c r="B75" s="1"/>
      <c r="C75" s="25">
        <v>0.1</v>
      </c>
      <c r="D75" s="25">
        <v>0.02</v>
      </c>
      <c r="E75" s="25">
        <v>0.12</v>
      </c>
      <c r="F75" t="s">
        <v>36</v>
      </c>
      <c r="G75" s="26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7"/>
    </row>
    <row r="76" spans="1:24" x14ac:dyDescent="0.35">
      <c r="A76" s="8" t="s">
        <v>1</v>
      </c>
      <c r="B76" s="9"/>
      <c r="C76" s="1" t="s">
        <v>8</v>
      </c>
      <c r="D76" s="1" t="s">
        <v>9</v>
      </c>
      <c r="E76" s="1" t="s">
        <v>10</v>
      </c>
    </row>
    <row r="77" spans="1:24" x14ac:dyDescent="0.35">
      <c r="A77" s="1" t="s">
        <v>2</v>
      </c>
      <c r="B77" s="1"/>
      <c r="C77" s="4" t="s">
        <v>28</v>
      </c>
      <c r="D77" s="2" t="s">
        <v>29</v>
      </c>
      <c r="E77" s="2" t="s">
        <v>30</v>
      </c>
    </row>
    <row r="78" spans="1:24" x14ac:dyDescent="0.35">
      <c r="A78" s="2" t="s">
        <v>3</v>
      </c>
      <c r="B78" s="1"/>
      <c r="C78" s="3">
        <v>30</v>
      </c>
      <c r="D78" s="1">
        <v>95</v>
      </c>
      <c r="E78" s="3">
        <f>C78*12%+C78</f>
        <v>33.6</v>
      </c>
    </row>
    <row r="79" spans="1:24" x14ac:dyDescent="0.35">
      <c r="A79" s="2" t="s">
        <v>4</v>
      </c>
      <c r="B79" s="1"/>
      <c r="C79" s="3">
        <f>C78*10%+C78</f>
        <v>33</v>
      </c>
      <c r="D79" s="3">
        <f>D78*2%+D78</f>
        <v>96.9</v>
      </c>
      <c r="E79" s="3">
        <f>C79*12%+C79</f>
        <v>36.96</v>
      </c>
    </row>
    <row r="80" spans="1:24" x14ac:dyDescent="0.35">
      <c r="A80" s="2" t="s">
        <v>5</v>
      </c>
      <c r="B80" s="1"/>
      <c r="C80" s="3">
        <f>C79*10%+C79</f>
        <v>36.299999999999997</v>
      </c>
      <c r="D80" s="3">
        <f>D79*2%+D79</f>
        <v>98.838000000000008</v>
      </c>
      <c r="E80" s="3">
        <f>C80*12%+C80</f>
        <v>40.655999999999999</v>
      </c>
    </row>
    <row r="81" spans="1:5" x14ac:dyDescent="0.35">
      <c r="A81" s="2" t="s">
        <v>6</v>
      </c>
      <c r="B81" s="1"/>
      <c r="C81" s="3">
        <f>C84*10%+C84</f>
        <v>109.22999999999999</v>
      </c>
      <c r="D81" s="3">
        <f>D84*2%+D84</f>
        <v>296.55275999999998</v>
      </c>
      <c r="E81" s="3">
        <f>E84*12%+E84</f>
        <v>124.56192000000001</v>
      </c>
    </row>
    <row r="82" spans="1:5" x14ac:dyDescent="0.35">
      <c r="A82" s="2" t="s">
        <v>7</v>
      </c>
      <c r="B82" s="1"/>
      <c r="C82" s="5">
        <f>C86</f>
        <v>0.90909090909090917</v>
      </c>
      <c r="D82" s="5">
        <f>D86</f>
        <v>0.98039215686274517</v>
      </c>
      <c r="E82" s="5">
        <f>E86</f>
        <v>0.89285714285714279</v>
      </c>
    </row>
    <row r="83" spans="1:5" x14ac:dyDescent="0.35">
      <c r="C83" s="6"/>
    </row>
    <row r="84" spans="1:5" x14ac:dyDescent="0.35">
      <c r="B84" t="s">
        <v>11</v>
      </c>
      <c r="C84" s="7">
        <f>SUM(C78:C80)</f>
        <v>99.3</v>
      </c>
      <c r="D84" s="7">
        <f>SUM(D78:D80)</f>
        <v>290.738</v>
      </c>
      <c r="E84" s="7">
        <f>SUM(E78:E80)</f>
        <v>111.21600000000001</v>
      </c>
    </row>
    <row r="85" spans="1:5" x14ac:dyDescent="0.35">
      <c r="B85" t="s">
        <v>12</v>
      </c>
      <c r="C85" s="7">
        <f>C81</f>
        <v>109.22999999999999</v>
      </c>
      <c r="D85" s="7">
        <f>D81</f>
        <v>296.55275999999998</v>
      </c>
      <c r="E85" s="7">
        <f>E81</f>
        <v>124.56192000000001</v>
      </c>
    </row>
    <row r="86" spans="1:5" x14ac:dyDescent="0.35">
      <c r="B86" t="s">
        <v>7</v>
      </c>
      <c r="C86" s="6">
        <f>C84*100/C85/100</f>
        <v>0.90909090909090917</v>
      </c>
      <c r="D86" s="6">
        <f>D84*100/D85/100</f>
        <v>0.98039215686274517</v>
      </c>
      <c r="E86" s="6">
        <f>E84*100/E85/100</f>
        <v>0.89285714285714279</v>
      </c>
    </row>
  </sheetData>
  <mergeCells count="13">
    <mergeCell ref="A74:E74"/>
    <mergeCell ref="A22:E22"/>
    <mergeCell ref="A24:B24"/>
    <mergeCell ref="G22:X23"/>
    <mergeCell ref="G48:X49"/>
    <mergeCell ref="G74:X75"/>
    <mergeCell ref="A1:E1"/>
    <mergeCell ref="A3:B3"/>
    <mergeCell ref="A48:E48"/>
    <mergeCell ref="A5:B5"/>
    <mergeCell ref="A6:B6"/>
    <mergeCell ref="A7:B7"/>
    <mergeCell ref="G1:X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4-01</dc:creator>
  <cp:lastModifiedBy>311</cp:lastModifiedBy>
  <dcterms:created xsi:type="dcterms:W3CDTF">2014-01-09T19:14:00Z</dcterms:created>
  <dcterms:modified xsi:type="dcterms:W3CDTF">2019-02-23T21:14:25Z</dcterms:modified>
</cp:coreProperties>
</file>